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75" windowHeight="5415" activeTab="1"/>
  </bookViews>
  <sheets>
    <sheet name="Results" sheetId="1" r:id="rId1"/>
    <sheet name="Template &amp; explanation" sheetId="2" r:id="rId2"/>
    <sheet name="Homework Exercise" sheetId="3" r:id="rId3"/>
    <sheet name="Homework Exercise (2)" sheetId="4" r:id="rId4"/>
  </sheets>
  <definedNames/>
  <calcPr fullCalcOnLoad="1"/>
</workbook>
</file>

<file path=xl/sharedStrings.xml><?xml version="1.0" encoding="utf-8"?>
<sst xmlns="http://schemas.openxmlformats.org/spreadsheetml/2006/main" count="139" uniqueCount="82">
  <si>
    <t>AHP Method for selecting methods or technology that satisfy certain criteria.</t>
  </si>
  <si>
    <t>IMPORTANCE OF CRITERIA</t>
  </si>
  <si>
    <t>FILL-IN the YELLOW AREAS.</t>
  </si>
  <si>
    <t>Time</t>
  </si>
  <si>
    <t>Obj</t>
  </si>
  <si>
    <t>Precise</t>
  </si>
  <si>
    <t>Logic check:</t>
  </si>
  <si>
    <t>If this statement is true, you are on the right track.</t>
  </si>
  <si>
    <t>sum</t>
  </si>
  <si>
    <t>Weights</t>
  </si>
  <si>
    <t>checksum</t>
  </si>
  <si>
    <t>checksum = 1?</t>
  </si>
  <si>
    <t>EVALUATION OF CHOICES:</t>
  </si>
  <si>
    <t>Oral Exam</t>
  </si>
  <si>
    <t>Essay</t>
  </si>
  <si>
    <t>Multiple Ch.</t>
  </si>
  <si>
    <t>Note:  Be sure that the high score signifies the most desireable</t>
  </si>
  <si>
    <t>COLUMN-NORMALIZED MATRIX:</t>
  </si>
  <si>
    <t>Multiply the Column-normalized matrix by the Weights column vector</t>
  </si>
  <si>
    <t>to yield the SCORES column vector.</t>
  </si>
  <si>
    <t>SCORES:</t>
  </si>
  <si>
    <t>B4/B$7</t>
  </si>
  <si>
    <t>B5/B$7</t>
  </si>
  <si>
    <t>B6/B$7</t>
  </si>
  <si>
    <t>SUM(B9:B11)</t>
  </si>
  <si>
    <t>C4/C$7</t>
  </si>
  <si>
    <t>C5/C$7</t>
  </si>
  <si>
    <t>C6/C$7</t>
  </si>
  <si>
    <t>SUM(C9:C11)</t>
  </si>
  <si>
    <t>D4/D$7</t>
  </si>
  <si>
    <t>D5/D$7</t>
  </si>
  <si>
    <t>D6/D$7</t>
  </si>
  <si>
    <t>SUM(D9:D11)</t>
  </si>
  <si>
    <t>AVERAGE(B9:D9)</t>
  </si>
  <si>
    <t>AVERAGE(B10:D10)</t>
  </si>
  <si>
    <t>AVERAGE(B11:D11)</t>
  </si>
  <si>
    <t>SUM(E9:E11)</t>
  </si>
  <si>
    <t>SUM(B4:B6)</t>
  </si>
  <si>
    <t>SUM(C4:C6)</t>
  </si>
  <si>
    <t>SUM(D4:D6)</t>
  </si>
  <si>
    <t>SUM(B16:B18)</t>
  </si>
  <si>
    <t>B16/B$19</t>
  </si>
  <si>
    <t>SUM(B22:B24)</t>
  </si>
  <si>
    <t>E9</t>
  </si>
  <si>
    <t>E10</t>
  </si>
  <si>
    <t>E11</t>
  </si>
  <si>
    <t>MMULT(B22:D22,$E$9:$E$11)</t>
  </si>
  <si>
    <t>etc.</t>
  </si>
  <si>
    <t>Notes:</t>
  </si>
  <si>
    <t xml:space="preserve">This example had three criteria, and three choices.  </t>
  </si>
  <si>
    <t>SUM(B29:B31)</t>
  </si>
  <si>
    <t>There could have been two choices, or four.  Matrix 3 need not be square.</t>
  </si>
  <si>
    <t>Matrix 1 will always be square.</t>
  </si>
  <si>
    <t>ALWAYS SQUARE!</t>
  </si>
  <si>
    <t>be square.</t>
  </si>
  <si>
    <t>MATRIX IS</t>
  </si>
  <si>
    <t>This matrix</t>
  </si>
  <si>
    <t>may or may not</t>
  </si>
  <si>
    <t>Mileage</t>
  </si>
  <si>
    <t>Range</t>
  </si>
  <si>
    <t>Comfort</t>
  </si>
  <si>
    <t>Repair</t>
  </si>
  <si>
    <t>Shifting</t>
  </si>
  <si>
    <t>Capacity</t>
  </si>
  <si>
    <t>Design A</t>
  </si>
  <si>
    <t>Design B</t>
  </si>
  <si>
    <t>Design C</t>
  </si>
  <si>
    <t>Design D</t>
  </si>
  <si>
    <t>nothing</t>
  </si>
  <si>
    <t>Cost</t>
  </si>
  <si>
    <t>Polls</t>
  </si>
  <si>
    <t>Casualties</t>
  </si>
  <si>
    <t>Terror red.</t>
  </si>
  <si>
    <t>Bomb</t>
  </si>
  <si>
    <t>Diplomacy</t>
  </si>
  <si>
    <t>Invade</t>
  </si>
  <si>
    <t>Criterion A</t>
  </si>
  <si>
    <t>Criterion B</t>
  </si>
  <si>
    <t>Criterion C</t>
  </si>
  <si>
    <t>Option 2</t>
  </si>
  <si>
    <t>Option 1</t>
  </si>
  <si>
    <t>Option 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</si>
</sst>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0"/>
    <numFmt numFmtId="174" formatCode="0.0000"/>
    <numFmt numFmtId="175" formatCode="#,##0.000000"/>
    <numFmt numFmtId="176" formatCode="#,##0.00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39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172" fontId="0" fillId="34" borderId="0" xfId="0" applyNumberFormat="1" applyFill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72" fontId="0" fillId="34" borderId="19" xfId="0" applyNumberFormat="1" applyFill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34" borderId="21" xfId="0" applyNumberFormat="1" applyFill="1" applyBorder="1" applyAlignment="1">
      <alignment/>
    </xf>
    <xf numFmtId="0" fontId="0" fillId="0" borderId="0" xfId="0" applyAlignment="1">
      <alignment horizontal="right"/>
    </xf>
    <xf numFmtId="172" fontId="0" fillId="35" borderId="19" xfId="0" applyNumberFormat="1" applyFill="1" applyBorder="1" applyAlignment="1">
      <alignment/>
    </xf>
    <xf numFmtId="172" fontId="0" fillId="35" borderId="20" xfId="0" applyNumberFormat="1" applyFill="1" applyBorder="1" applyAlignment="1">
      <alignment/>
    </xf>
    <xf numFmtId="172" fontId="0" fillId="35" borderId="21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6" borderId="0" xfId="0" applyFill="1" applyAlignment="1" applyProtection="1">
      <alignment/>
      <protection locked="0"/>
    </xf>
    <xf numFmtId="172" fontId="0" fillId="36" borderId="15" xfId="0" applyNumberFormat="1" applyFill="1" applyBorder="1" applyAlignment="1" applyProtection="1">
      <alignment/>
      <protection locked="0"/>
    </xf>
    <xf numFmtId="4" fontId="0" fillId="36" borderId="15" xfId="0" applyNumberFormat="1" applyFill="1" applyBorder="1" applyAlignment="1" applyProtection="1">
      <alignment/>
      <protection locked="0"/>
    </xf>
    <xf numFmtId="173" fontId="0" fillId="36" borderId="15" xfId="0" applyNumberFormat="1" applyFill="1" applyBorder="1" applyAlignment="1" applyProtection="1">
      <alignment/>
      <protection locked="0"/>
    </xf>
    <xf numFmtId="174" fontId="0" fillId="0" borderId="15" xfId="0" applyNumberFormat="1" applyBorder="1" applyAlignment="1">
      <alignment/>
    </xf>
    <xf numFmtId="174" fontId="0" fillId="36" borderId="15" xfId="0" applyNumberFormat="1" applyFill="1" applyBorder="1" applyAlignment="1" applyProtection="1">
      <alignment/>
      <protection locked="0"/>
    </xf>
    <xf numFmtId="17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3">
      <selection activeCell="B23" sqref="B23"/>
    </sheetView>
  </sheetViews>
  <sheetFormatPr defaultColWidth="11.421875" defaultRowHeight="12.75"/>
  <cols>
    <col min="1" max="1" width="10.28125" style="0" customWidth="1"/>
    <col min="2" max="16384" width="9.140625" style="0" customWidth="1"/>
  </cols>
  <sheetData>
    <row r="1" ht="12.75">
      <c r="A1" t="s">
        <v>0</v>
      </c>
    </row>
    <row r="2" spans="1:5" ht="12.75">
      <c r="A2" t="s">
        <v>1</v>
      </c>
      <c r="E2" s="33" t="s">
        <v>2</v>
      </c>
    </row>
    <row r="3" spans="2:4" ht="12.75">
      <c r="B3" s="34" t="s">
        <v>3</v>
      </c>
      <c r="C3" s="34" t="s">
        <v>4</v>
      </c>
      <c r="D3" s="34" t="s">
        <v>5</v>
      </c>
    </row>
    <row r="4" spans="1:6" ht="12.75">
      <c r="A4" t="str">
        <f>B3</f>
        <v>Time</v>
      </c>
      <c r="B4" s="9">
        <v>1</v>
      </c>
      <c r="C4" s="9">
        <f>1/B5</f>
        <v>3.003003003003003</v>
      </c>
      <c r="D4" s="9">
        <f>1/B6</f>
        <v>5</v>
      </c>
      <c r="F4" t="s">
        <v>6</v>
      </c>
    </row>
    <row r="5" spans="1:6" ht="12.75">
      <c r="A5" t="str">
        <f>C3</f>
        <v>Obj</v>
      </c>
      <c r="B5" s="35">
        <v>0.333</v>
      </c>
      <c r="C5" s="9">
        <v>1</v>
      </c>
      <c r="D5" s="9">
        <f>1/C6</f>
        <v>3.003003003003003</v>
      </c>
      <c r="F5" t="s">
        <v>7</v>
      </c>
    </row>
    <row r="6" spans="1:9" ht="12.75">
      <c r="A6" t="str">
        <f>D3</f>
        <v>Precise</v>
      </c>
      <c r="B6" s="35">
        <v>0.2</v>
      </c>
      <c r="C6" s="35">
        <v>0.333</v>
      </c>
      <c r="D6" s="9">
        <v>1</v>
      </c>
      <c r="F6" s="31" t="str">
        <f>A5</f>
        <v>Obj</v>
      </c>
      <c r="G6" s="32" t="str">
        <f>IF(B5&gt;B4,"is more important than","is less important than")</f>
        <v>is less important than</v>
      </c>
      <c r="H6" s="32"/>
      <c r="I6" s="32" t="str">
        <f>A4</f>
        <v>Time</v>
      </c>
    </row>
    <row r="7" spans="1:4" ht="12.75">
      <c r="A7" s="27" t="s">
        <v>8</v>
      </c>
      <c r="B7" s="2">
        <f>SUM(B4:B6)</f>
        <v>1.533</v>
      </c>
      <c r="C7" s="2">
        <f>SUM(C4:C6)</f>
        <v>4.336003003003003</v>
      </c>
      <c r="D7" s="2">
        <f>SUM(D4:D6)</f>
        <v>9.003003003003002</v>
      </c>
    </row>
    <row r="8" spans="2:5" ht="13.5" thickBot="1">
      <c r="B8" s="2"/>
      <c r="C8" s="2"/>
      <c r="D8" s="2"/>
      <c r="E8" t="s">
        <v>9</v>
      </c>
    </row>
    <row r="9" spans="1:5" ht="12.75">
      <c r="A9" t="str">
        <f>A4</f>
        <v>Time</v>
      </c>
      <c r="B9" s="3">
        <f>B4/B$7</f>
        <v>0.6523157208088716</v>
      </c>
      <c r="C9" s="4">
        <f aca="true" t="shared" si="0" ref="C9:D11">C4/C$7</f>
        <v>0.6925740136534041</v>
      </c>
      <c r="D9" s="5">
        <f t="shared" si="0"/>
        <v>0.5553702468312208</v>
      </c>
      <c r="E9" s="11">
        <f>AVERAGE(B9:D9)</f>
        <v>0.6334199937644988</v>
      </c>
    </row>
    <row r="10" spans="1:9" ht="12.75">
      <c r="A10" t="str">
        <f>A5</f>
        <v>Obj</v>
      </c>
      <c r="B10" s="12">
        <f>B5/B$7</f>
        <v>0.21722113502935422</v>
      </c>
      <c r="C10" s="6">
        <f t="shared" si="0"/>
        <v>0.23062714654658356</v>
      </c>
      <c r="D10" s="7">
        <f t="shared" si="0"/>
        <v>0.333555703802535</v>
      </c>
      <c r="E10" s="11">
        <f>AVERAGE(B10:D10)</f>
        <v>0.26046799512615765</v>
      </c>
      <c r="I10" s="1"/>
    </row>
    <row r="11" spans="1:5" ht="13.5" thickBot="1">
      <c r="A11" t="str">
        <f>A6</f>
        <v>Precise</v>
      </c>
      <c r="B11" s="13">
        <f>B6/B$7</f>
        <v>0.13046314416177432</v>
      </c>
      <c r="C11" s="14">
        <f t="shared" si="0"/>
        <v>0.07679883980001233</v>
      </c>
      <c r="D11" s="8">
        <f t="shared" si="0"/>
        <v>0.11107404936624418</v>
      </c>
      <c r="E11" s="11">
        <f>AVERAGE(B11:D11)</f>
        <v>0.10611201110934361</v>
      </c>
    </row>
    <row r="12" spans="1:6" ht="12.75">
      <c r="A12" s="27" t="s">
        <v>10</v>
      </c>
      <c r="B12" s="2">
        <f>SUM(B9:B11)</f>
        <v>1.0000000000000002</v>
      </c>
      <c r="C12" s="2">
        <f>SUM(C9:C11)</f>
        <v>1</v>
      </c>
      <c r="D12" s="2">
        <f>SUM(D9:D11)</f>
        <v>1</v>
      </c>
      <c r="E12" s="2">
        <f>SUM(E9:E11)</f>
        <v>1</v>
      </c>
      <c r="F12" t="s">
        <v>11</v>
      </c>
    </row>
    <row r="14" ht="12.75">
      <c r="A14" t="s">
        <v>12</v>
      </c>
    </row>
    <row r="16" spans="1:4" ht="12.75">
      <c r="A16" s="34" t="s">
        <v>13</v>
      </c>
      <c r="B16" s="36">
        <v>3</v>
      </c>
      <c r="C16" s="36">
        <v>4</v>
      </c>
      <c r="D16" s="36">
        <v>6</v>
      </c>
    </row>
    <row r="17" spans="1:4" ht="12.75">
      <c r="A17" s="34" t="s">
        <v>14</v>
      </c>
      <c r="B17" s="36">
        <v>7</v>
      </c>
      <c r="C17" s="36">
        <v>6</v>
      </c>
      <c r="D17" s="36">
        <v>9</v>
      </c>
    </row>
    <row r="18" spans="1:4" ht="12.75">
      <c r="A18" s="34" t="s">
        <v>15</v>
      </c>
      <c r="B18" s="36">
        <v>6</v>
      </c>
      <c r="C18" s="36">
        <v>8</v>
      </c>
      <c r="D18" s="36">
        <v>5</v>
      </c>
    </row>
    <row r="19" spans="1:4" ht="12.75">
      <c r="A19" s="27" t="s">
        <v>8</v>
      </c>
      <c r="B19" s="10">
        <f>SUM(B16:B18)</f>
        <v>16</v>
      </c>
      <c r="C19" s="10">
        <f>SUM(C16:C18)</f>
        <v>18</v>
      </c>
      <c r="D19" s="10">
        <f>SUM(D16:D18)</f>
        <v>20</v>
      </c>
    </row>
    <row r="20" ht="12.75">
      <c r="B20" t="s">
        <v>16</v>
      </c>
    </row>
    <row r="21" spans="2:7" ht="13.5" thickBot="1">
      <c r="B21" t="s">
        <v>17</v>
      </c>
      <c r="G21" t="str">
        <f>E8</f>
        <v>Weights</v>
      </c>
    </row>
    <row r="22" spans="1:7" ht="12.75">
      <c r="A22" t="str">
        <f>A16</f>
        <v>Oral Exam</v>
      </c>
      <c r="B22" s="15">
        <f>B16/B$19</f>
        <v>0.1875</v>
      </c>
      <c r="C22" s="16">
        <f aca="true" t="shared" si="1" ref="C22:D24">C16/C$19</f>
        <v>0.2222222222222222</v>
      </c>
      <c r="D22" s="17">
        <f t="shared" si="1"/>
        <v>0.3</v>
      </c>
      <c r="F22" t="str">
        <f>A4</f>
        <v>Time</v>
      </c>
      <c r="G22" s="24">
        <f>E9</f>
        <v>0.6334199937644988</v>
      </c>
    </row>
    <row r="23" spans="1:7" ht="12.75">
      <c r="A23" t="str">
        <f>A17</f>
        <v>Essay</v>
      </c>
      <c r="B23" s="18">
        <f>B17/B$19</f>
        <v>0.4375</v>
      </c>
      <c r="C23" s="19">
        <f t="shared" si="1"/>
        <v>0.3333333333333333</v>
      </c>
      <c r="D23" s="20">
        <f t="shared" si="1"/>
        <v>0.45</v>
      </c>
      <c r="F23" t="str">
        <f>A5</f>
        <v>Obj</v>
      </c>
      <c r="G23" s="25">
        <f>E10</f>
        <v>0.26046799512615765</v>
      </c>
    </row>
    <row r="24" spans="1:7" ht="13.5" thickBot="1">
      <c r="A24" t="str">
        <f>A18</f>
        <v>Multiple Ch.</v>
      </c>
      <c r="B24" s="21">
        <f>B18/B$19</f>
        <v>0.375</v>
      </c>
      <c r="C24" s="22">
        <f t="shared" si="1"/>
        <v>0.4444444444444444</v>
      </c>
      <c r="D24" s="23">
        <f t="shared" si="1"/>
        <v>0.25</v>
      </c>
      <c r="F24" t="str">
        <f>A6</f>
        <v>Precise</v>
      </c>
      <c r="G24" s="26">
        <f>E11</f>
        <v>0.10611201110934361</v>
      </c>
    </row>
    <row r="25" spans="1:6" ht="12.75">
      <c r="A25" s="27" t="s">
        <v>10</v>
      </c>
      <c r="B25" s="2">
        <f>SUM(B22:B24)</f>
        <v>1</v>
      </c>
      <c r="C25" s="2">
        <f>SUM(C22:C24)</f>
        <v>1</v>
      </c>
      <c r="D25" s="2">
        <f>SUM(D22:D24)</f>
        <v>1</v>
      </c>
      <c r="F25" s="2"/>
    </row>
    <row r="26" ht="12.75">
      <c r="B26" t="s">
        <v>18</v>
      </c>
    </row>
    <row r="27" ht="12.75">
      <c r="B27" t="s">
        <v>19</v>
      </c>
    </row>
    <row r="28" ht="13.5" thickBot="1">
      <c r="B28" t="s">
        <v>20</v>
      </c>
    </row>
    <row r="29" spans="1:4" ht="12.75">
      <c r="A29" t="str">
        <f>A16</f>
        <v>Oral Exam</v>
      </c>
      <c r="B29" s="28">
        <f>MMULT(B22:D22,$E$9:$E$11)</f>
        <v>0.20848162885834828</v>
      </c>
      <c r="C29">
        <f>IF(B29&lt;&gt;MAX($B$29:$B$31),"","Highest is recommended")</f>
      </c>
      <c r="D29" s="2"/>
    </row>
    <row r="30" spans="1:4" ht="12.75">
      <c r="A30" t="str">
        <f>A17</f>
        <v>Essay</v>
      </c>
      <c r="B30" s="29">
        <f>MMULT(B23:D23,$E$9:$E$11)</f>
        <v>0.41169431731322537</v>
      </c>
      <c r="C30" t="str">
        <f>IF(B30&lt;&gt;MAX($B$29:$B$31),"","Highest is recommended")</f>
        <v>Highest is recommended</v>
      </c>
      <c r="D30" s="2"/>
    </row>
    <row r="31" spans="1:3" ht="13.5" thickBot="1">
      <c r="A31" t="str">
        <f>A18</f>
        <v>Multiple Ch.</v>
      </c>
      <c r="B31" s="30">
        <f>MMULT(B24:D24,$E$9:$E$11)</f>
        <v>0.3798240538284263</v>
      </c>
      <c r="C31">
        <f>IF(B31&lt;&gt;MAX($B$29:$B$31),"","Highest is recommended")</f>
      </c>
    </row>
    <row r="32" spans="1:2" ht="12.75">
      <c r="A32" s="27" t="s">
        <v>10</v>
      </c>
      <c r="B32" s="2">
        <f>SUM(B29:B31)</f>
        <v>1</v>
      </c>
    </row>
  </sheetData>
  <sheetProtection sheet="1" objects="1" scenarios="1"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10.421875" style="0" customWidth="1"/>
    <col min="2" max="2" width="13.57421875" style="0" customWidth="1"/>
    <col min="3" max="3" width="12.8515625" style="0" customWidth="1"/>
    <col min="4" max="4" width="11.8515625" style="0" customWidth="1"/>
    <col min="5" max="5" width="17.7109375" style="0" customWidth="1"/>
    <col min="6" max="16384" width="9.140625" style="0" customWidth="1"/>
  </cols>
  <sheetData>
    <row r="1" ht="12.75">
      <c r="A1" t="s">
        <v>0</v>
      </c>
    </row>
    <row r="2" spans="1:5" ht="12.75">
      <c r="A2" t="s">
        <v>1</v>
      </c>
      <c r="E2" s="33" t="s">
        <v>2</v>
      </c>
    </row>
    <row r="3" spans="2:4" ht="12.75">
      <c r="B3" s="34" t="s">
        <v>76</v>
      </c>
      <c r="C3" s="34" t="s">
        <v>77</v>
      </c>
      <c r="D3" s="34" t="s">
        <v>78</v>
      </c>
    </row>
    <row r="4" spans="1:6" ht="12.75">
      <c r="A4" t="str">
        <f>B3</f>
        <v>Criterion A</v>
      </c>
      <c r="B4" s="9"/>
      <c r="C4" s="9"/>
      <c r="D4" s="9"/>
      <c r="F4" t="s">
        <v>55</v>
      </c>
    </row>
    <row r="5" spans="1:6" ht="12.75">
      <c r="A5" t="str">
        <f>C3</f>
        <v>Criterion B</v>
      </c>
      <c r="B5" s="35"/>
      <c r="C5" s="9"/>
      <c r="D5" s="9"/>
      <c r="F5" t="s">
        <v>53</v>
      </c>
    </row>
    <row r="6" spans="1:9" ht="12.75">
      <c r="A6" t="str">
        <f>D3</f>
        <v>Criterion C</v>
      </c>
      <c r="B6" s="35"/>
      <c r="C6" s="35"/>
      <c r="D6" s="9"/>
      <c r="F6" s="31"/>
      <c r="G6" s="32"/>
      <c r="H6" s="32"/>
      <c r="I6" s="32"/>
    </row>
    <row r="7" spans="1:4" ht="12.75">
      <c r="A7" s="27" t="s">
        <v>8</v>
      </c>
      <c r="B7" s="2" t="s">
        <v>37</v>
      </c>
      <c r="C7" s="2" t="s">
        <v>38</v>
      </c>
      <c r="D7" s="2" t="s">
        <v>39</v>
      </c>
    </row>
    <row r="8" spans="2:5" ht="13.5" thickBot="1">
      <c r="B8" s="2"/>
      <c r="C8" s="2"/>
      <c r="D8" s="2"/>
      <c r="E8" t="s">
        <v>9</v>
      </c>
    </row>
    <row r="9" spans="1:5" ht="12.75">
      <c r="A9" t="str">
        <f>A4</f>
        <v>Criterion A</v>
      </c>
      <c r="B9" s="3" t="s">
        <v>21</v>
      </c>
      <c r="C9" s="4" t="s">
        <v>25</v>
      </c>
      <c r="D9" s="5" t="s">
        <v>29</v>
      </c>
      <c r="E9" s="11" t="s">
        <v>33</v>
      </c>
    </row>
    <row r="10" spans="1:9" ht="12.75">
      <c r="A10" t="str">
        <f>A5</f>
        <v>Criterion B</v>
      </c>
      <c r="B10" s="12" t="s">
        <v>22</v>
      </c>
      <c r="C10" s="6" t="s">
        <v>26</v>
      </c>
      <c r="D10" s="7" t="s">
        <v>30</v>
      </c>
      <c r="E10" s="11" t="s">
        <v>34</v>
      </c>
      <c r="I10" s="1"/>
    </row>
    <row r="11" spans="1:5" ht="13.5" thickBot="1">
      <c r="A11" t="str">
        <f>A6</f>
        <v>Criterion C</v>
      </c>
      <c r="B11" s="13" t="s">
        <v>23</v>
      </c>
      <c r="C11" s="14" t="s">
        <v>27</v>
      </c>
      <c r="D11" s="8" t="s">
        <v>31</v>
      </c>
      <c r="E11" s="11" t="s">
        <v>35</v>
      </c>
    </row>
    <row r="12" spans="1:6" ht="12.75">
      <c r="A12" s="27" t="s">
        <v>10</v>
      </c>
      <c r="B12" s="2" t="s">
        <v>24</v>
      </c>
      <c r="C12" s="2" t="s">
        <v>28</v>
      </c>
      <c r="D12" s="2" t="s">
        <v>32</v>
      </c>
      <c r="E12" s="2" t="s">
        <v>36</v>
      </c>
      <c r="F12" t="s">
        <v>11</v>
      </c>
    </row>
    <row r="14" ht="12.75">
      <c r="A14" t="s">
        <v>12</v>
      </c>
    </row>
    <row r="16" spans="1:6" ht="12.75">
      <c r="A16" s="34" t="s">
        <v>80</v>
      </c>
      <c r="B16" s="36"/>
      <c r="C16" s="36"/>
      <c r="D16" s="36"/>
      <c r="F16" t="s">
        <v>56</v>
      </c>
    </row>
    <row r="17" spans="1:6" ht="12.75">
      <c r="A17" s="34" t="s">
        <v>79</v>
      </c>
      <c r="B17" s="36"/>
      <c r="C17" s="36"/>
      <c r="D17" s="36"/>
      <c r="F17" t="s">
        <v>57</v>
      </c>
    </row>
    <row r="18" spans="1:6" ht="12.75">
      <c r="A18" s="34" t="s">
        <v>81</v>
      </c>
      <c r="B18" s="36"/>
      <c r="C18" s="36"/>
      <c r="D18" s="36"/>
      <c r="F18" t="s">
        <v>54</v>
      </c>
    </row>
    <row r="19" spans="1:4" ht="12.75">
      <c r="A19" s="27" t="s">
        <v>8</v>
      </c>
      <c r="B19" s="10" t="s">
        <v>40</v>
      </c>
      <c r="C19" s="10">
        <f>SUM(C16:C18)</f>
        <v>0</v>
      </c>
      <c r="D19" s="10">
        <f>SUM(D16:D18)</f>
        <v>0</v>
      </c>
    </row>
    <row r="20" ht="12.75">
      <c r="B20" t="s">
        <v>16</v>
      </c>
    </row>
    <row r="21" spans="2:7" ht="13.5" thickBot="1">
      <c r="B21" t="s">
        <v>17</v>
      </c>
      <c r="G21" t="str">
        <f>E8</f>
        <v>Weights</v>
      </c>
    </row>
    <row r="22" spans="1:7" ht="12.75">
      <c r="A22" t="str">
        <f>A16</f>
        <v>Option 1</v>
      </c>
      <c r="B22" s="15" t="s">
        <v>41</v>
      </c>
      <c r="C22" s="16" t="s">
        <v>47</v>
      </c>
      <c r="D22" s="17"/>
      <c r="F22" t="str">
        <f>A4</f>
        <v>Criterion A</v>
      </c>
      <c r="G22" s="24" t="s">
        <v>43</v>
      </c>
    </row>
    <row r="23" spans="1:7" ht="12.75">
      <c r="A23" t="str">
        <f>A17</f>
        <v>Option 2</v>
      </c>
      <c r="B23" s="18"/>
      <c r="C23" s="19"/>
      <c r="D23" s="20"/>
      <c r="F23" t="str">
        <f>A5</f>
        <v>Criterion B</v>
      </c>
      <c r="G23" s="25" t="s">
        <v>44</v>
      </c>
    </row>
    <row r="24" spans="1:7" ht="13.5" thickBot="1">
      <c r="A24" t="str">
        <f>A18</f>
        <v>Option 3</v>
      </c>
      <c r="B24" s="21"/>
      <c r="C24" s="22"/>
      <c r="D24" s="23"/>
      <c r="F24" t="str">
        <f>A6</f>
        <v>Criterion C</v>
      </c>
      <c r="G24" s="26" t="s">
        <v>45</v>
      </c>
    </row>
    <row r="25" spans="1:6" ht="12.75">
      <c r="A25" s="27" t="s">
        <v>10</v>
      </c>
      <c r="B25" s="2" t="s">
        <v>42</v>
      </c>
      <c r="C25" s="2"/>
      <c r="D25" s="2"/>
      <c r="F25" s="2"/>
    </row>
    <row r="26" ht="12.75">
      <c r="B26" t="s">
        <v>18</v>
      </c>
    </row>
    <row r="27" ht="12.75">
      <c r="B27" t="s">
        <v>19</v>
      </c>
    </row>
    <row r="28" ht="13.5" thickBot="1">
      <c r="B28" t="s">
        <v>20</v>
      </c>
    </row>
    <row r="29" spans="1:2" ht="12.75">
      <c r="A29" t="str">
        <f>A16</f>
        <v>Option 1</v>
      </c>
      <c r="B29" s="28" t="s">
        <v>46</v>
      </c>
    </row>
    <row r="30" spans="1:2" ht="12.75">
      <c r="A30" t="str">
        <f>A17</f>
        <v>Option 2</v>
      </c>
      <c r="B30" s="29" t="s">
        <v>47</v>
      </c>
    </row>
    <row r="31" spans="1:2" ht="13.5" thickBot="1">
      <c r="A31" t="str">
        <f>A18</f>
        <v>Option 3</v>
      </c>
      <c r="B31" s="30"/>
    </row>
    <row r="32" spans="1:2" ht="12.75">
      <c r="A32" s="27" t="s">
        <v>10</v>
      </c>
      <c r="B32" s="2" t="s">
        <v>50</v>
      </c>
    </row>
    <row r="34" ht="12.75">
      <c r="B34" t="s">
        <v>48</v>
      </c>
    </row>
    <row r="35" ht="12.75">
      <c r="B35" t="s">
        <v>49</v>
      </c>
    </row>
    <row r="36" ht="12.75">
      <c r="B36" t="s">
        <v>51</v>
      </c>
    </row>
    <row r="37" ht="12.75">
      <c r="B37" t="s">
        <v>52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10.28125" style="0" customWidth="1"/>
    <col min="2" max="16384" width="9.140625" style="0" customWidth="1"/>
  </cols>
  <sheetData>
    <row r="1" ht="12.75">
      <c r="A1" t="s">
        <v>0</v>
      </c>
    </row>
    <row r="2" spans="1:8" ht="12.75">
      <c r="A2" t="s">
        <v>1</v>
      </c>
      <c r="H2" s="33" t="s">
        <v>2</v>
      </c>
    </row>
    <row r="3" spans="2:7" ht="12.75">
      <c r="B3" s="34" t="s">
        <v>58</v>
      </c>
      <c r="C3" s="34" t="s">
        <v>59</v>
      </c>
      <c r="D3" s="34" t="s">
        <v>60</v>
      </c>
      <c r="E3" s="34" t="s">
        <v>62</v>
      </c>
      <c r="F3" s="34" t="s">
        <v>63</v>
      </c>
      <c r="G3" s="34" t="s">
        <v>61</v>
      </c>
    </row>
    <row r="4" spans="1:9" ht="12.75">
      <c r="A4" t="str">
        <f>B3</f>
        <v>Mileage</v>
      </c>
      <c r="B4" s="9">
        <v>1</v>
      </c>
      <c r="C4" s="9">
        <f>1/B5</f>
        <v>3.003003003003003</v>
      </c>
      <c r="D4" s="9">
        <f>1/B6</f>
        <v>0.3333333333333333</v>
      </c>
      <c r="E4" s="9">
        <f>1/B7</f>
        <v>5</v>
      </c>
      <c r="F4" s="9">
        <f>1/B8</f>
        <v>3.0303030303030303</v>
      </c>
      <c r="G4" s="9">
        <f>1/B9</f>
        <v>1</v>
      </c>
      <c r="I4" t="s">
        <v>6</v>
      </c>
    </row>
    <row r="5" spans="1:9" ht="12.75">
      <c r="A5" t="str">
        <f>C3</f>
        <v>Range</v>
      </c>
      <c r="B5" s="35">
        <v>0.333</v>
      </c>
      <c r="C5" s="9">
        <v>1</v>
      </c>
      <c r="D5" s="9">
        <f>1/C6</f>
        <v>0.2</v>
      </c>
      <c r="E5" s="9">
        <f>1/C7</f>
        <v>3.0303030303030303</v>
      </c>
      <c r="F5" s="9">
        <f>1/C8</f>
        <v>0.3333333333333333</v>
      </c>
      <c r="G5" s="9">
        <f>1/C9</f>
        <v>0.3333333333333333</v>
      </c>
      <c r="I5" t="s">
        <v>7</v>
      </c>
    </row>
    <row r="6" spans="1:12" ht="12.75">
      <c r="A6" t="str">
        <f>D3</f>
        <v>Comfort</v>
      </c>
      <c r="B6" s="35">
        <v>3</v>
      </c>
      <c r="C6" s="35">
        <v>5</v>
      </c>
      <c r="D6" s="9">
        <v>1</v>
      </c>
      <c r="E6" s="9">
        <f>1/D7</f>
        <v>7.007708479327261</v>
      </c>
      <c r="F6" s="9">
        <f>1/D8</f>
        <v>3.003003003003003</v>
      </c>
      <c r="G6" s="9">
        <f>1/D9</f>
        <v>3.003003003003003</v>
      </c>
      <c r="I6" s="31" t="str">
        <f>A5</f>
        <v>Range</v>
      </c>
      <c r="J6" s="32" t="str">
        <f>IF(B5&gt;B4,"is more important than","is less important than")</f>
        <v>is less important than</v>
      </c>
      <c r="K6" s="32"/>
      <c r="L6" s="32" t="str">
        <f>A4</f>
        <v>Mileage</v>
      </c>
    </row>
    <row r="7" spans="1:12" ht="12.75">
      <c r="A7" t="str">
        <f>E3</f>
        <v>Shifting</v>
      </c>
      <c r="B7" s="35">
        <v>0.2</v>
      </c>
      <c r="C7" s="35">
        <v>0.33</v>
      </c>
      <c r="D7" s="35">
        <v>0.1427</v>
      </c>
      <c r="E7" s="9">
        <v>1</v>
      </c>
      <c r="F7" s="9">
        <f>1/E8</f>
        <v>0.3333333333333333</v>
      </c>
      <c r="G7" s="9">
        <f>1/E9</f>
        <v>0.3333333333333333</v>
      </c>
      <c r="I7" s="31"/>
      <c r="J7" s="32"/>
      <c r="K7" s="32"/>
      <c r="L7" s="32"/>
    </row>
    <row r="8" spans="1:12" ht="12.75">
      <c r="A8" t="str">
        <f>F3</f>
        <v>Capacity</v>
      </c>
      <c r="B8" s="35">
        <v>0.33</v>
      </c>
      <c r="C8" s="35">
        <v>3</v>
      </c>
      <c r="D8" s="35">
        <v>0.333</v>
      </c>
      <c r="E8" s="35">
        <v>3</v>
      </c>
      <c r="F8" s="9">
        <v>1</v>
      </c>
      <c r="G8" s="9">
        <f>1/F9</f>
        <v>1</v>
      </c>
      <c r="I8" s="31"/>
      <c r="J8" s="32"/>
      <c r="K8" s="32"/>
      <c r="L8" s="32"/>
    </row>
    <row r="9" spans="1:12" ht="12.75">
      <c r="A9" t="str">
        <f>G3</f>
        <v>Repair</v>
      </c>
      <c r="B9" s="35">
        <v>1</v>
      </c>
      <c r="C9" s="35">
        <v>3</v>
      </c>
      <c r="D9" s="35">
        <v>0.333</v>
      </c>
      <c r="E9" s="35">
        <v>3</v>
      </c>
      <c r="F9" s="35">
        <v>1</v>
      </c>
      <c r="G9" s="9">
        <v>1</v>
      </c>
      <c r="I9" s="31"/>
      <c r="J9" s="32"/>
      <c r="K9" s="32"/>
      <c r="L9" s="32"/>
    </row>
    <row r="10" spans="1:7" ht="12.75">
      <c r="A10" s="27" t="s">
        <v>8</v>
      </c>
      <c r="B10" s="2">
        <f aca="true" t="shared" si="0" ref="B10:G10">SUM(B4:B9)</f>
        <v>5.863</v>
      </c>
      <c r="C10" s="2">
        <f t="shared" si="0"/>
        <v>15.333003003003002</v>
      </c>
      <c r="D10" s="2">
        <f t="shared" si="0"/>
        <v>2.3420333333333336</v>
      </c>
      <c r="E10" s="2">
        <f t="shared" si="0"/>
        <v>22.03801150963029</v>
      </c>
      <c r="F10" s="2">
        <f t="shared" si="0"/>
        <v>8.699972699972701</v>
      </c>
      <c r="G10" s="2">
        <f t="shared" si="0"/>
        <v>6.669669669669669</v>
      </c>
    </row>
    <row r="11" spans="2:8" ht="13.5" thickBot="1">
      <c r="B11" s="2"/>
      <c r="C11" s="2"/>
      <c r="D11" s="2"/>
      <c r="E11" s="2"/>
      <c r="F11" s="2"/>
      <c r="G11" s="2"/>
      <c r="H11" t="s">
        <v>9</v>
      </c>
    </row>
    <row r="12" spans="1:8" ht="12.75">
      <c r="A12" t="str">
        <f aca="true" t="shared" si="1" ref="A12:A17">A4</f>
        <v>Mileage</v>
      </c>
      <c r="B12" s="3">
        <f aca="true" t="shared" si="2" ref="B12:G15">B4/B$10</f>
        <v>0.17056114617090226</v>
      </c>
      <c r="C12" s="4">
        <f t="shared" si="2"/>
        <v>0.19585224123512257</v>
      </c>
      <c r="D12" s="4">
        <f t="shared" si="2"/>
        <v>0.14232646845333824</v>
      </c>
      <c r="E12" s="4">
        <f t="shared" si="2"/>
        <v>0.22688072369029633</v>
      </c>
      <c r="F12" s="4">
        <f t="shared" si="2"/>
        <v>0.3483117861177356</v>
      </c>
      <c r="G12" s="5">
        <f t="shared" si="2"/>
        <v>0.14993246285457004</v>
      </c>
      <c r="H12" s="11">
        <f aca="true" t="shared" si="3" ref="H12:H17">AVERAGE(B12:G12)</f>
        <v>0.20564413808699414</v>
      </c>
    </row>
    <row r="13" spans="1:12" ht="12.75">
      <c r="A13" t="str">
        <f t="shared" si="1"/>
        <v>Range</v>
      </c>
      <c r="B13" s="12">
        <f t="shared" si="2"/>
        <v>0.05679686167491045</v>
      </c>
      <c r="C13" s="6">
        <f t="shared" si="2"/>
        <v>0.06521879633129582</v>
      </c>
      <c r="D13" s="6">
        <f t="shared" si="2"/>
        <v>0.08539588107200295</v>
      </c>
      <c r="E13" s="6">
        <f t="shared" si="2"/>
        <v>0.13750346890320989</v>
      </c>
      <c r="F13" s="6">
        <f t="shared" si="2"/>
        <v>0.03831429647295092</v>
      </c>
      <c r="G13" s="7">
        <f t="shared" si="2"/>
        <v>0.04997748761819001</v>
      </c>
      <c r="H13" s="11">
        <f t="shared" si="3"/>
        <v>0.07220113201209334</v>
      </c>
      <c r="L13" s="1"/>
    </row>
    <row r="14" spans="1:8" ht="12.75">
      <c r="A14" t="str">
        <f t="shared" si="1"/>
        <v>Comfort</v>
      </c>
      <c r="B14" s="12">
        <f t="shared" si="2"/>
        <v>0.5116834385127068</v>
      </c>
      <c r="C14" s="6">
        <f t="shared" si="2"/>
        <v>0.3260939816564791</v>
      </c>
      <c r="D14" s="6">
        <f t="shared" si="2"/>
        <v>0.4269794053600148</v>
      </c>
      <c r="E14" s="6">
        <f t="shared" si="2"/>
        <v>0.31798279424007897</v>
      </c>
      <c r="F14" s="6">
        <f t="shared" si="2"/>
        <v>0.3451738420986569</v>
      </c>
      <c r="G14" s="7">
        <f t="shared" si="2"/>
        <v>0.45024763619991</v>
      </c>
      <c r="H14" s="11">
        <f t="shared" si="3"/>
        <v>0.39636018301130777</v>
      </c>
    </row>
    <row r="15" spans="1:8" ht="12.75">
      <c r="A15" t="str">
        <f t="shared" si="1"/>
        <v>Shifting</v>
      </c>
      <c r="B15" s="12">
        <f t="shared" si="2"/>
        <v>0.034112229234180454</v>
      </c>
      <c r="C15" s="6">
        <f t="shared" si="2"/>
        <v>0.02152220278932762</v>
      </c>
      <c r="D15" s="6">
        <f t="shared" si="2"/>
        <v>0.060929961144874104</v>
      </c>
      <c r="E15" s="6">
        <f t="shared" si="2"/>
        <v>0.04537614473805926</v>
      </c>
      <c r="F15" s="6">
        <f t="shared" si="2"/>
        <v>0.03831429647295092</v>
      </c>
      <c r="G15" s="7">
        <f t="shared" si="2"/>
        <v>0.04997748761819001</v>
      </c>
      <c r="H15" s="11">
        <f t="shared" si="3"/>
        <v>0.04170538699959706</v>
      </c>
    </row>
    <row r="16" spans="1:8" ht="12.75">
      <c r="A16" t="str">
        <f t="shared" si="1"/>
        <v>Capacity</v>
      </c>
      <c r="B16" s="12">
        <f aca="true" t="shared" si="4" ref="B16:G16">B8/B$10</f>
        <v>0.05628517823639775</v>
      </c>
      <c r="C16" s="6">
        <f t="shared" si="4"/>
        <v>0.19565638899388746</v>
      </c>
      <c r="D16" s="6">
        <f t="shared" si="4"/>
        <v>0.1421841419848849</v>
      </c>
      <c r="E16" s="6">
        <f t="shared" si="4"/>
        <v>0.13612843421417778</v>
      </c>
      <c r="F16" s="6">
        <f t="shared" si="4"/>
        <v>0.11494288941885275</v>
      </c>
      <c r="G16" s="7">
        <f t="shared" si="4"/>
        <v>0.14993246285457004</v>
      </c>
      <c r="H16" s="11">
        <f t="shared" si="3"/>
        <v>0.13252158261712846</v>
      </c>
    </row>
    <row r="17" spans="1:8" ht="13.5" thickBot="1">
      <c r="A17" t="str">
        <f t="shared" si="1"/>
        <v>Repair</v>
      </c>
      <c r="B17" s="13">
        <f aca="true" t="shared" si="5" ref="B17:G17">B9/B$10</f>
        <v>0.17056114617090226</v>
      </c>
      <c r="C17" s="14">
        <f t="shared" si="5"/>
        <v>0.19565638899388746</v>
      </c>
      <c r="D17" s="14">
        <f t="shared" si="5"/>
        <v>0.1421841419848849</v>
      </c>
      <c r="E17" s="14">
        <f t="shared" si="5"/>
        <v>0.13612843421417778</v>
      </c>
      <c r="F17" s="14">
        <f t="shared" si="5"/>
        <v>0.11494288941885275</v>
      </c>
      <c r="G17" s="8">
        <f t="shared" si="5"/>
        <v>0.14993246285457004</v>
      </c>
      <c r="H17" s="11">
        <f t="shared" si="3"/>
        <v>0.1515675772728792</v>
      </c>
    </row>
    <row r="18" spans="1:9" ht="12.75">
      <c r="A18" s="27" t="s">
        <v>10</v>
      </c>
      <c r="B18" s="2">
        <f aca="true" t="shared" si="6" ref="B18:G18">SUM(B12:B14)</f>
        <v>0.7390414463585195</v>
      </c>
      <c r="C18" s="2">
        <f t="shared" si="6"/>
        <v>0.5871650192228974</v>
      </c>
      <c r="D18" s="2">
        <f t="shared" si="6"/>
        <v>0.654701754885356</v>
      </c>
      <c r="E18" s="2">
        <f t="shared" si="6"/>
        <v>0.6823669868335851</v>
      </c>
      <c r="F18" s="2">
        <f t="shared" si="6"/>
        <v>0.7317999246893434</v>
      </c>
      <c r="G18" s="2">
        <f t="shared" si="6"/>
        <v>0.6501575866726701</v>
      </c>
      <c r="H18" s="2">
        <f>SUM(H12:H17)</f>
        <v>0.9999999999999999</v>
      </c>
      <c r="I18" t="s">
        <v>11</v>
      </c>
    </row>
    <row r="20" ht="12.75">
      <c r="A20" t="s">
        <v>12</v>
      </c>
    </row>
    <row r="22" spans="1:7" ht="12.75">
      <c r="A22" s="34" t="s">
        <v>64</v>
      </c>
      <c r="B22" s="36">
        <v>20</v>
      </c>
      <c r="C22" s="36">
        <v>300</v>
      </c>
      <c r="D22" s="36">
        <v>1</v>
      </c>
      <c r="E22" s="36">
        <v>4</v>
      </c>
      <c r="F22" s="36">
        <v>1000</v>
      </c>
      <c r="G22" s="37">
        <f>1/700</f>
        <v>0.0014285714285714286</v>
      </c>
    </row>
    <row r="23" spans="1:7" ht="12.75">
      <c r="A23" s="34" t="s">
        <v>65</v>
      </c>
      <c r="B23" s="36">
        <v>16</v>
      </c>
      <c r="C23" s="36">
        <v>240</v>
      </c>
      <c r="D23" s="36">
        <v>4</v>
      </c>
      <c r="E23" s="36">
        <v>3</v>
      </c>
      <c r="F23" s="36">
        <v>700</v>
      </c>
      <c r="G23" s="37">
        <f>1/625</f>
        <v>0.0016</v>
      </c>
    </row>
    <row r="24" spans="1:7" ht="12.75">
      <c r="A24" s="34" t="s">
        <v>66</v>
      </c>
      <c r="B24" s="36">
        <v>15</v>
      </c>
      <c r="C24" s="36">
        <v>260</v>
      </c>
      <c r="D24" s="36">
        <v>3</v>
      </c>
      <c r="E24" s="36">
        <v>3</v>
      </c>
      <c r="F24" s="36">
        <v>1000</v>
      </c>
      <c r="G24" s="37">
        <f>1/600</f>
        <v>0.0016666666666666668</v>
      </c>
    </row>
    <row r="25" spans="1:7" ht="12.75">
      <c r="A25" s="34" t="s">
        <v>67</v>
      </c>
      <c r="B25" s="36">
        <v>20</v>
      </c>
      <c r="C25" s="36">
        <v>400</v>
      </c>
      <c r="D25" s="36">
        <v>2</v>
      </c>
      <c r="E25" s="36">
        <v>1</v>
      </c>
      <c r="F25" s="36">
        <v>600</v>
      </c>
      <c r="G25" s="37">
        <f>1/500</f>
        <v>0.002</v>
      </c>
    </row>
    <row r="26" spans="1:7" ht="12.75">
      <c r="A26" s="34" t="s">
        <v>68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ht="12.75">
      <c r="A27" s="34" t="s">
        <v>68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ht="12.75">
      <c r="A28" s="27" t="s">
        <v>8</v>
      </c>
      <c r="B28" s="10">
        <f aca="true" t="shared" si="7" ref="B28:G28">SUM(B22:B27)</f>
        <v>71</v>
      </c>
      <c r="C28" s="10">
        <f t="shared" si="7"/>
        <v>1200</v>
      </c>
      <c r="D28" s="10">
        <f t="shared" si="7"/>
        <v>10</v>
      </c>
      <c r="E28" s="10">
        <f t="shared" si="7"/>
        <v>11</v>
      </c>
      <c r="F28" s="10">
        <f t="shared" si="7"/>
        <v>3300</v>
      </c>
      <c r="G28" s="10">
        <f t="shared" si="7"/>
        <v>0.006695238095238095</v>
      </c>
    </row>
    <row r="29" ht="12.75">
      <c r="B29" t="s">
        <v>16</v>
      </c>
    </row>
    <row r="30" spans="2:10" ht="13.5" thickBot="1">
      <c r="B30" t="s">
        <v>17</v>
      </c>
      <c r="J30" t="str">
        <f aca="true" t="shared" si="8" ref="J30:J36">H11</f>
        <v>Weights</v>
      </c>
    </row>
    <row r="31" spans="1:10" ht="12.75">
      <c r="A31" t="str">
        <f aca="true" t="shared" si="9" ref="A31:A36">A22</f>
        <v>Design A</v>
      </c>
      <c r="B31" s="15">
        <f aca="true" t="shared" si="10" ref="B31:G34">B22/B$28</f>
        <v>0.28169014084507044</v>
      </c>
      <c r="C31" s="16">
        <f t="shared" si="10"/>
        <v>0.25</v>
      </c>
      <c r="D31" s="16">
        <f t="shared" si="10"/>
        <v>0.1</v>
      </c>
      <c r="E31" s="16">
        <f t="shared" si="10"/>
        <v>0.36363636363636365</v>
      </c>
      <c r="F31" s="16">
        <f t="shared" si="10"/>
        <v>0.30303030303030304</v>
      </c>
      <c r="G31" s="17">
        <f t="shared" si="10"/>
        <v>0.21337126600284495</v>
      </c>
      <c r="I31" t="str">
        <f aca="true" t="shared" si="11" ref="I31:I36">A4</f>
        <v>Mileage</v>
      </c>
      <c r="J31" s="24">
        <f t="shared" si="8"/>
        <v>0.20564413808699414</v>
      </c>
    </row>
    <row r="32" spans="1:10" ht="12.75">
      <c r="A32" t="str">
        <f t="shared" si="9"/>
        <v>Design B</v>
      </c>
      <c r="B32" s="18">
        <f t="shared" si="10"/>
        <v>0.22535211267605634</v>
      </c>
      <c r="C32" s="19">
        <f t="shared" si="10"/>
        <v>0.2</v>
      </c>
      <c r="D32" s="19">
        <f t="shared" si="10"/>
        <v>0.4</v>
      </c>
      <c r="E32" s="19">
        <f t="shared" si="10"/>
        <v>0.2727272727272727</v>
      </c>
      <c r="F32" s="19">
        <f t="shared" si="10"/>
        <v>0.21212121212121213</v>
      </c>
      <c r="G32" s="20">
        <f t="shared" si="10"/>
        <v>0.23897581792318637</v>
      </c>
      <c r="I32" t="str">
        <f t="shared" si="11"/>
        <v>Range</v>
      </c>
      <c r="J32" s="25">
        <f t="shared" si="8"/>
        <v>0.07220113201209334</v>
      </c>
    </row>
    <row r="33" spans="1:10" ht="12.75">
      <c r="A33" t="str">
        <f t="shared" si="9"/>
        <v>Design C</v>
      </c>
      <c r="B33" s="18">
        <f t="shared" si="10"/>
        <v>0.2112676056338028</v>
      </c>
      <c r="C33" s="19">
        <f t="shared" si="10"/>
        <v>0.21666666666666667</v>
      </c>
      <c r="D33" s="19">
        <f t="shared" si="10"/>
        <v>0.3</v>
      </c>
      <c r="E33" s="19">
        <f t="shared" si="10"/>
        <v>0.2727272727272727</v>
      </c>
      <c r="F33" s="19">
        <f t="shared" si="10"/>
        <v>0.30303030303030304</v>
      </c>
      <c r="G33" s="20">
        <f t="shared" si="10"/>
        <v>0.24893314366998578</v>
      </c>
      <c r="I33" t="str">
        <f t="shared" si="11"/>
        <v>Comfort</v>
      </c>
      <c r="J33" s="25">
        <f t="shared" si="8"/>
        <v>0.39636018301130777</v>
      </c>
    </row>
    <row r="34" spans="1:10" ht="12.75">
      <c r="A34" t="str">
        <f t="shared" si="9"/>
        <v>Design D</v>
      </c>
      <c r="B34" s="18">
        <f t="shared" si="10"/>
        <v>0.28169014084507044</v>
      </c>
      <c r="C34" s="19">
        <f t="shared" si="10"/>
        <v>0.3333333333333333</v>
      </c>
      <c r="D34" s="19">
        <f t="shared" si="10"/>
        <v>0.2</v>
      </c>
      <c r="E34" s="19">
        <f t="shared" si="10"/>
        <v>0.09090909090909091</v>
      </c>
      <c r="F34" s="19">
        <f t="shared" si="10"/>
        <v>0.18181818181818182</v>
      </c>
      <c r="G34" s="20">
        <f t="shared" si="10"/>
        <v>0.29871977240398295</v>
      </c>
      <c r="I34" t="str">
        <f t="shared" si="11"/>
        <v>Shifting</v>
      </c>
      <c r="J34" s="25">
        <f t="shared" si="8"/>
        <v>0.04170538699959706</v>
      </c>
    </row>
    <row r="35" spans="1:10" ht="12.75">
      <c r="A35" t="str">
        <f t="shared" si="9"/>
        <v>nothing</v>
      </c>
      <c r="B35" s="18">
        <f aca="true" t="shared" si="12" ref="B35:D36">B26/B$28</f>
        <v>0</v>
      </c>
      <c r="C35" s="19">
        <f t="shared" si="12"/>
        <v>0</v>
      </c>
      <c r="D35" s="19">
        <f t="shared" si="12"/>
        <v>0</v>
      </c>
      <c r="E35" s="19">
        <f aca="true" t="shared" si="13" ref="E35:G36">E26/E$28</f>
        <v>0</v>
      </c>
      <c r="F35" s="19">
        <f t="shared" si="13"/>
        <v>0</v>
      </c>
      <c r="G35" s="20">
        <f t="shared" si="13"/>
        <v>0</v>
      </c>
      <c r="I35" t="str">
        <f t="shared" si="11"/>
        <v>Capacity</v>
      </c>
      <c r="J35" s="25">
        <f t="shared" si="8"/>
        <v>0.13252158261712846</v>
      </c>
    </row>
    <row r="36" spans="1:10" ht="13.5" thickBot="1">
      <c r="A36" t="str">
        <f t="shared" si="9"/>
        <v>nothing</v>
      </c>
      <c r="B36" s="21">
        <f t="shared" si="12"/>
        <v>0</v>
      </c>
      <c r="C36" s="22">
        <f t="shared" si="12"/>
        <v>0</v>
      </c>
      <c r="D36" s="22">
        <f t="shared" si="12"/>
        <v>0</v>
      </c>
      <c r="E36" s="22">
        <f t="shared" si="13"/>
        <v>0</v>
      </c>
      <c r="F36" s="22">
        <f t="shared" si="13"/>
        <v>0</v>
      </c>
      <c r="G36" s="23">
        <f t="shared" si="13"/>
        <v>0</v>
      </c>
      <c r="I36" t="str">
        <f t="shared" si="11"/>
        <v>Repair</v>
      </c>
      <c r="J36" s="26">
        <f t="shared" si="8"/>
        <v>0.1515675772728792</v>
      </c>
    </row>
    <row r="37" spans="1:9" ht="12.75">
      <c r="A37" s="27" t="s">
        <v>10</v>
      </c>
      <c r="B37" s="2">
        <f aca="true" t="shared" si="14" ref="B37:G37">SUM(B31:B36)</f>
        <v>1</v>
      </c>
      <c r="C37" s="2">
        <f t="shared" si="14"/>
        <v>1</v>
      </c>
      <c r="D37" s="2">
        <f t="shared" si="14"/>
        <v>1</v>
      </c>
      <c r="E37" s="2">
        <f t="shared" si="14"/>
        <v>1</v>
      </c>
      <c r="F37" s="2">
        <f t="shared" si="14"/>
        <v>1</v>
      </c>
      <c r="G37" s="2">
        <f t="shared" si="14"/>
        <v>1</v>
      </c>
      <c r="I37" s="2"/>
    </row>
    <row r="38" ht="12.75">
      <c r="B38" t="s">
        <v>18</v>
      </c>
    </row>
    <row r="39" ht="12.75">
      <c r="B39" t="s">
        <v>19</v>
      </c>
    </row>
    <row r="40" ht="13.5" thickBot="1">
      <c r="B40" t="s">
        <v>20</v>
      </c>
    </row>
    <row r="41" spans="1:7" ht="12.75">
      <c r="A41" t="str">
        <f aca="true" t="shared" si="15" ref="A41:A46">A22</f>
        <v>Design A</v>
      </c>
      <c r="B41" s="28">
        <f aca="true" t="shared" si="16" ref="B41:B46">MMULT(B31:G31,$H$12:$H$17)</f>
        <v>0.20327804398464538</v>
      </c>
      <c r="C41">
        <f>IF(B41&lt;&gt;MAX($B$41:$B$43),"","Highest is recommended")</f>
      </c>
      <c r="D41" s="2"/>
      <c r="E41" s="2"/>
      <c r="F41" s="2"/>
      <c r="G41" s="2"/>
    </row>
    <row r="42" spans="1:7" ht="12.75">
      <c r="A42" t="str">
        <f t="shared" si="15"/>
        <v>Design B</v>
      </c>
      <c r="B42" s="29">
        <f t="shared" si="16"/>
        <v>0.2950324615251168</v>
      </c>
      <c r="C42" t="str">
        <f>IF(B42&lt;&gt;MAX($B$41:$B$43),"","Highest is recommended")</f>
        <v>Highest is recommended</v>
      </c>
      <c r="D42" s="2"/>
      <c r="E42" s="2"/>
      <c r="F42" s="2"/>
      <c r="G42" s="2"/>
    </row>
    <row r="43" spans="1:3" ht="12.75">
      <c r="A43" t="str">
        <f t="shared" si="15"/>
        <v>Design C</v>
      </c>
      <c r="B43" s="29">
        <f t="shared" si="16"/>
        <v>0.26726002345421956</v>
      </c>
      <c r="C43">
        <f>IF(B43&lt;&gt;MAX($B$41:$B$43),"","Highest is recommended")</f>
      </c>
    </row>
    <row r="44" spans="1:2" ht="12.75">
      <c r="A44" t="str">
        <f t="shared" si="15"/>
        <v>Design D</v>
      </c>
      <c r="B44" s="29">
        <f t="shared" si="16"/>
        <v>0.2344294710360182</v>
      </c>
    </row>
    <row r="45" spans="1:2" ht="12.75">
      <c r="A45" t="str">
        <f t="shared" si="15"/>
        <v>nothing</v>
      </c>
      <c r="B45" s="29">
        <f t="shared" si="16"/>
        <v>0</v>
      </c>
    </row>
    <row r="46" spans="1:2" ht="13.5" thickBot="1">
      <c r="A46" t="str">
        <f t="shared" si="15"/>
        <v>nothing</v>
      </c>
      <c r="B46" s="30">
        <f t="shared" si="16"/>
        <v>0</v>
      </c>
    </row>
    <row r="47" spans="1:2" ht="12.75">
      <c r="A47" s="27" t="s">
        <v>10</v>
      </c>
      <c r="B47" s="2">
        <f>SUM(B41:B46)</f>
        <v>1</v>
      </c>
    </row>
  </sheetData>
  <sheetProtection/>
  <printOptions gridLines="1"/>
  <pageMargins left="0.33" right="0.32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2" sqref="A22:IV22"/>
    </sheetView>
  </sheetViews>
  <sheetFormatPr defaultColWidth="11.421875" defaultRowHeight="12.75"/>
  <cols>
    <col min="1" max="1" width="10.28125" style="0" customWidth="1"/>
    <col min="2" max="5" width="9.28125" style="0" customWidth="1"/>
    <col min="6" max="16384" width="9.140625" style="0" customWidth="1"/>
  </cols>
  <sheetData>
    <row r="1" ht="12.75">
      <c r="A1" t="s">
        <v>0</v>
      </c>
    </row>
    <row r="2" spans="1:6" ht="12.75">
      <c r="A2" t="s">
        <v>1</v>
      </c>
      <c r="F2" s="33" t="s">
        <v>2</v>
      </c>
    </row>
    <row r="3" spans="2:5" ht="12.75">
      <c r="B3" s="34" t="s">
        <v>69</v>
      </c>
      <c r="C3" s="34" t="s">
        <v>70</v>
      </c>
      <c r="D3" s="34" t="s">
        <v>71</v>
      </c>
      <c r="E3" s="34" t="s">
        <v>72</v>
      </c>
    </row>
    <row r="4" spans="1:7" ht="12.75">
      <c r="A4" t="str">
        <f>B3</f>
        <v>Cost</v>
      </c>
      <c r="B4" s="38">
        <v>1</v>
      </c>
      <c r="C4" s="38">
        <f>1/B5</f>
        <v>3.003003003003003</v>
      </c>
      <c r="D4" s="38">
        <f>1/B6</f>
        <v>0.2</v>
      </c>
      <c r="E4" s="38">
        <f>1/B7</f>
        <v>0.14285714285714285</v>
      </c>
      <c r="G4" t="s">
        <v>6</v>
      </c>
    </row>
    <row r="5" spans="1:7" ht="12.75">
      <c r="A5" t="str">
        <f>C3</f>
        <v>Polls</v>
      </c>
      <c r="B5" s="39">
        <v>0.333</v>
      </c>
      <c r="C5" s="38">
        <v>1</v>
      </c>
      <c r="D5" s="38">
        <f>1/C6</f>
        <v>0.14285714285714285</v>
      </c>
      <c r="E5" s="38">
        <f>1/C7</f>
        <v>0.1111111111111111</v>
      </c>
      <c r="G5" t="s">
        <v>7</v>
      </c>
    </row>
    <row r="6" spans="1:10" ht="12.75">
      <c r="A6" t="str">
        <f>D3</f>
        <v>Casualties</v>
      </c>
      <c r="B6" s="39">
        <v>5</v>
      </c>
      <c r="C6" s="39">
        <v>7</v>
      </c>
      <c r="D6" s="38">
        <v>1</v>
      </c>
      <c r="E6" s="38">
        <f>1/D7</f>
        <v>0.3333333333333333</v>
      </c>
      <c r="G6" s="31" t="str">
        <f>A5</f>
        <v>Polls</v>
      </c>
      <c r="H6" s="32" t="str">
        <f>IF(B5&gt;B4,"is more important than","is less important than")</f>
        <v>is less important than</v>
      </c>
      <c r="I6" s="32"/>
      <c r="J6" s="32" t="str">
        <f>A4</f>
        <v>Cost</v>
      </c>
    </row>
    <row r="7" spans="1:10" ht="12.75">
      <c r="A7" t="str">
        <f>E3</f>
        <v>Terror red.</v>
      </c>
      <c r="B7" s="39">
        <v>7</v>
      </c>
      <c r="C7" s="39">
        <v>9</v>
      </c>
      <c r="D7" s="39">
        <v>3</v>
      </c>
      <c r="E7" s="38">
        <v>1</v>
      </c>
      <c r="G7" s="31"/>
      <c r="H7" s="32"/>
      <c r="I7" s="32"/>
      <c r="J7" s="32"/>
    </row>
    <row r="8" spans="1:5" ht="12.75">
      <c r="A8" s="27" t="s">
        <v>8</v>
      </c>
      <c r="B8" s="40">
        <f>SUM(B4:B7)</f>
        <v>13.333</v>
      </c>
      <c r="C8" s="40">
        <f>SUM(C4:C7)</f>
        <v>20.003003003003002</v>
      </c>
      <c r="D8" s="40">
        <f>SUM(D4:D7)</f>
        <v>4.342857142857143</v>
      </c>
      <c r="E8" s="40">
        <f>SUM(E4:E7)</f>
        <v>1.5873015873015872</v>
      </c>
    </row>
    <row r="9" spans="2:6" ht="13.5" thickBot="1">
      <c r="B9" s="2"/>
      <c r="C9" s="2"/>
      <c r="D9" s="2"/>
      <c r="E9" s="2"/>
      <c r="F9" t="s">
        <v>9</v>
      </c>
    </row>
    <row r="10" spans="1:6" ht="12.75">
      <c r="A10" t="str">
        <f>A4</f>
        <v>Cost</v>
      </c>
      <c r="B10" s="3">
        <f aca="true" t="shared" si="0" ref="B10:E13">B4/B$8</f>
        <v>0.07500187504687617</v>
      </c>
      <c r="C10" s="4">
        <f t="shared" si="0"/>
        <v>0.1501276084671971</v>
      </c>
      <c r="D10" s="4">
        <f t="shared" si="0"/>
        <v>0.046052631578947366</v>
      </c>
      <c r="E10" s="5">
        <f t="shared" si="0"/>
        <v>0.09</v>
      </c>
      <c r="F10" s="11">
        <f>AVERAGE(B10:E10)</f>
        <v>0.09029552877325517</v>
      </c>
    </row>
    <row r="11" spans="1:10" ht="12.75">
      <c r="A11" t="str">
        <f>A5</f>
        <v>Polls</v>
      </c>
      <c r="B11" s="12">
        <f t="shared" si="0"/>
        <v>0.024975624390609765</v>
      </c>
      <c r="C11" s="6">
        <f t="shared" si="0"/>
        <v>0.049992493619576646</v>
      </c>
      <c r="D11" s="6">
        <f t="shared" si="0"/>
        <v>0.032894736842105254</v>
      </c>
      <c r="E11" s="7">
        <f t="shared" si="0"/>
        <v>0.07</v>
      </c>
      <c r="F11" s="11">
        <f>AVERAGE(B11:E11)</f>
        <v>0.04446571371307292</v>
      </c>
      <c r="J11" s="1"/>
    </row>
    <row r="12" spans="1:6" ht="12.75">
      <c r="A12" t="str">
        <f>A6</f>
        <v>Casualties</v>
      </c>
      <c r="B12" s="12">
        <f t="shared" si="0"/>
        <v>0.3750093752343809</v>
      </c>
      <c r="C12" s="6">
        <f t="shared" si="0"/>
        <v>0.3499474553370365</v>
      </c>
      <c r="D12" s="6">
        <f t="shared" si="0"/>
        <v>0.2302631578947368</v>
      </c>
      <c r="E12" s="7">
        <f t="shared" si="0"/>
        <v>0.21</v>
      </c>
      <c r="F12" s="11">
        <f>AVERAGE(B12:E12)</f>
        <v>0.29130499711653857</v>
      </c>
    </row>
    <row r="13" spans="1:6" ht="13.5" thickBot="1">
      <c r="A13" t="str">
        <f>A7</f>
        <v>Terror red.</v>
      </c>
      <c r="B13" s="13">
        <f t="shared" si="0"/>
        <v>0.5250131253281332</v>
      </c>
      <c r="C13" s="14">
        <f t="shared" si="0"/>
        <v>0.4499324425761898</v>
      </c>
      <c r="D13" s="14">
        <f t="shared" si="0"/>
        <v>0.6907894736842104</v>
      </c>
      <c r="E13" s="8">
        <f t="shared" si="0"/>
        <v>0.63</v>
      </c>
      <c r="F13" s="11">
        <f>AVERAGE(B13:E13)</f>
        <v>0.5739337603971333</v>
      </c>
    </row>
    <row r="14" spans="1:7" ht="12.75">
      <c r="A14" s="27" t="s">
        <v>10</v>
      </c>
      <c r="B14" s="2">
        <f>SUM(B10:B12)</f>
        <v>0.47498687467186684</v>
      </c>
      <c r="C14" s="2">
        <f>SUM(C10:C12)</f>
        <v>0.5500675574238102</v>
      </c>
      <c r="D14" s="2">
        <f>SUM(D10:D12)</f>
        <v>0.30921052631578944</v>
      </c>
      <c r="E14" s="2">
        <f>SUM(E10:E12)</f>
        <v>0.37</v>
      </c>
      <c r="F14" s="2">
        <f>SUM(F10:F13)</f>
        <v>1</v>
      </c>
      <c r="G14" t="s">
        <v>11</v>
      </c>
    </row>
    <row r="16" ht="12.75">
      <c r="A16" t="s">
        <v>12</v>
      </c>
    </row>
    <row r="18" spans="1:5" ht="12.75">
      <c r="A18" s="34" t="s">
        <v>73</v>
      </c>
      <c r="B18" s="37">
        <f>1/200</f>
        <v>0.005</v>
      </c>
      <c r="C18" s="36">
        <v>70</v>
      </c>
      <c r="D18" s="37">
        <f>1/300</f>
        <v>0.0033333333333333335</v>
      </c>
      <c r="E18" s="36">
        <v>30</v>
      </c>
    </row>
    <row r="19" spans="1:5" ht="12.75">
      <c r="A19" s="34" t="s">
        <v>74</v>
      </c>
      <c r="B19" s="37">
        <f>1/100</f>
        <v>0.01</v>
      </c>
      <c r="C19" s="36">
        <v>40</v>
      </c>
      <c r="D19" s="37">
        <f>1/100</f>
        <v>0.01</v>
      </c>
      <c r="E19" s="36">
        <v>20</v>
      </c>
    </row>
    <row r="20" spans="1:5" ht="12.75">
      <c r="A20" s="34" t="s">
        <v>75</v>
      </c>
      <c r="B20" s="37">
        <f>1/400</f>
        <v>0.0025</v>
      </c>
      <c r="C20" s="36">
        <v>20</v>
      </c>
      <c r="D20" s="37">
        <f>1/1000</f>
        <v>0.001</v>
      </c>
      <c r="E20" s="36">
        <v>80</v>
      </c>
    </row>
    <row r="21" spans="1:5" ht="12.75">
      <c r="A21" s="27" t="s">
        <v>8</v>
      </c>
      <c r="B21" s="10">
        <f>SUM(B18:B20)</f>
        <v>0.017499999999999998</v>
      </c>
      <c r="C21" s="10">
        <f>SUM(C18:C20)</f>
        <v>130</v>
      </c>
      <c r="D21" s="10">
        <f>SUM(D18:D20)</f>
        <v>0.014333333333333333</v>
      </c>
      <c r="E21" s="10">
        <f>SUM(E18:E20)</f>
        <v>130</v>
      </c>
    </row>
    <row r="22" ht="12.75">
      <c r="B22" t="s">
        <v>16</v>
      </c>
    </row>
    <row r="24" spans="2:8" ht="13.5" thickBot="1">
      <c r="B24" t="s">
        <v>17</v>
      </c>
      <c r="H24" t="str">
        <f>F9</f>
        <v>Weights</v>
      </c>
    </row>
    <row r="25" spans="1:8" ht="12.75">
      <c r="A25" t="str">
        <f>A18</f>
        <v>Bomb</v>
      </c>
      <c r="B25" s="15">
        <f aca="true" t="shared" si="1" ref="B25:E27">B18/B$21</f>
        <v>0.28571428571428575</v>
      </c>
      <c r="C25" s="16">
        <f t="shared" si="1"/>
        <v>0.5384615384615384</v>
      </c>
      <c r="D25" s="16">
        <f t="shared" si="1"/>
        <v>0.23255813953488375</v>
      </c>
      <c r="E25" s="17">
        <f t="shared" si="1"/>
        <v>0.23076923076923078</v>
      </c>
      <c r="G25" t="str">
        <f>A4</f>
        <v>Cost</v>
      </c>
      <c r="H25" s="24">
        <f>F10</f>
        <v>0.09029552877325517</v>
      </c>
    </row>
    <row r="26" spans="1:8" ht="12.75">
      <c r="A26" t="str">
        <f>A19</f>
        <v>Diplomacy</v>
      </c>
      <c r="B26" s="18">
        <f t="shared" si="1"/>
        <v>0.5714285714285715</v>
      </c>
      <c r="C26" s="19">
        <f t="shared" si="1"/>
        <v>0.3076923076923077</v>
      </c>
      <c r="D26" s="19">
        <f t="shared" si="1"/>
        <v>0.6976744186046512</v>
      </c>
      <c r="E26" s="20">
        <f t="shared" si="1"/>
        <v>0.15384615384615385</v>
      </c>
      <c r="G26" t="str">
        <f>A5</f>
        <v>Polls</v>
      </c>
      <c r="H26" s="25">
        <f>F11</f>
        <v>0.04446571371307292</v>
      </c>
    </row>
    <row r="27" spans="1:8" ht="13.5" thickBot="1">
      <c r="A27" t="str">
        <f>A20</f>
        <v>Invade</v>
      </c>
      <c r="B27" s="21">
        <f t="shared" si="1"/>
        <v>0.14285714285714288</v>
      </c>
      <c r="C27" s="22">
        <f t="shared" si="1"/>
        <v>0.15384615384615385</v>
      </c>
      <c r="D27" s="22">
        <f t="shared" si="1"/>
        <v>0.06976744186046512</v>
      </c>
      <c r="E27" s="23">
        <f t="shared" si="1"/>
        <v>0.6153846153846154</v>
      </c>
      <c r="G27" t="str">
        <f>A6</f>
        <v>Casualties</v>
      </c>
      <c r="H27" s="25">
        <f>F12</f>
        <v>0.29130499711653857</v>
      </c>
    </row>
    <row r="28" spans="1:8" ht="13.5" thickBot="1">
      <c r="A28" s="27" t="s">
        <v>10</v>
      </c>
      <c r="B28" s="2">
        <f>SUM(B25:B27)</f>
        <v>1</v>
      </c>
      <c r="C28" s="2">
        <f>SUM(C25:C27)</f>
        <v>1</v>
      </c>
      <c r="D28" s="2">
        <f>SUM(D25:D27)</f>
        <v>1</v>
      </c>
      <c r="E28" s="2">
        <f>SUM(E25:E27)</f>
        <v>1</v>
      </c>
      <c r="G28" t="str">
        <f>A7</f>
        <v>Terror red.</v>
      </c>
      <c r="H28" s="26">
        <f>F13</f>
        <v>0.5739337603971333</v>
      </c>
    </row>
    <row r="29" ht="12.75">
      <c r="B29" t="s">
        <v>18</v>
      </c>
    </row>
    <row r="30" ht="12.75">
      <c r="B30" t="s">
        <v>19</v>
      </c>
    </row>
    <row r="31" ht="13.5" thickBot="1">
      <c r="B31" t="s">
        <v>20</v>
      </c>
    </row>
    <row r="32" spans="1:5" ht="12.75">
      <c r="A32" t="str">
        <f>A18</f>
        <v>Bomb</v>
      </c>
      <c r="B32" s="28">
        <f>MMULT(B25:E25,$F$10:$F$13)</f>
        <v>0.24993339968735126</v>
      </c>
      <c r="C32">
        <f>IF(B32&lt;&gt;MAX($B$32:$B$34),"","Highest is recommended")</f>
      </c>
      <c r="D32" s="2"/>
      <c r="E32" s="2"/>
    </row>
    <row r="33" spans="1:5" ht="12.75">
      <c r="A33" t="str">
        <f>A19</f>
        <v>Diplomacy</v>
      </c>
      <c r="B33" s="29">
        <f>MMULT(B26:E26,$F$10:$F$13)</f>
        <v>0.3568127491783192</v>
      </c>
      <c r="C33">
        <f>IF(B33&lt;&gt;MAX($B$32:$B$34),"","Highest is recommended")</f>
      </c>
      <c r="D33" s="2"/>
      <c r="E33" s="2"/>
    </row>
    <row r="34" spans="1:3" ht="13.5" thickBot="1">
      <c r="A34" t="str">
        <f>A20</f>
        <v>Invade</v>
      </c>
      <c r="B34" s="30">
        <f>MMULT(B27:E27,$F$10:$F$13)</f>
        <v>0.3932538511343296</v>
      </c>
      <c r="C34" t="str">
        <f>IF(B34&lt;&gt;MAX($B$32:$B$34),"","Highest is recommended")</f>
        <v>Highest is recommended</v>
      </c>
    </row>
    <row r="35" spans="1:2" ht="12.75">
      <c r="A35" s="27" t="s">
        <v>10</v>
      </c>
      <c r="B35" s="2">
        <f>SUM(B32:B34)</f>
        <v>1</v>
      </c>
    </row>
  </sheetData>
  <sheetProtection/>
  <printOptions gridLines="1"/>
  <pageMargins left="0.33" right="0.32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&amp; Sandra</dc:creator>
  <cp:keywords/>
  <dc:description/>
  <cp:lastModifiedBy>ISCIII</cp:lastModifiedBy>
  <cp:lastPrinted>2001-09-21T21:56:39Z</cp:lastPrinted>
  <dcterms:created xsi:type="dcterms:W3CDTF">1999-12-22T20:49:00Z</dcterms:created>
  <dcterms:modified xsi:type="dcterms:W3CDTF">2019-11-23T08:59:45Z</dcterms:modified>
  <cp:category/>
  <cp:version/>
  <cp:contentType/>
  <cp:contentStatus/>
</cp:coreProperties>
</file>